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60" yWindow="0" windowWidth="14480" windowHeight="11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<sst xmlns="http://schemas.openxmlformats.org/spreadsheetml/2006/main" count="51" uniqueCount="46">
  <si>
    <t>Scenario 1</t>
  </si>
  <si>
    <t>Scenario 2</t>
  </si>
  <si>
    <t>Scenario 3</t>
  </si>
  <si>
    <t>Number of years to Baby Step 4</t>
  </si>
  <si>
    <t>Current Age</t>
  </si>
  <si>
    <t>Retirement Age</t>
  </si>
  <si>
    <t>Number of Years to Retirement</t>
  </si>
  <si>
    <t>Number of Years for Retirement Investing</t>
  </si>
  <si>
    <t>Assumed Rate of return</t>
  </si>
  <si>
    <t>Assumed Inflation Rate</t>
  </si>
  <si>
    <t>Assumed Effective Tax Rate at Retirement</t>
  </si>
  <si>
    <t>Current Balances</t>
  </si>
  <si>
    <t>Total Current Bal. of Retirement Plans</t>
  </si>
  <si>
    <t>Monthly Retirement Investing</t>
  </si>
  <si>
    <t>Total Monthly Investing</t>
  </si>
  <si>
    <t>At Retirement</t>
  </si>
  <si>
    <t>Taxable Accts -Balance (from Current Balance.)</t>
  </si>
  <si>
    <t>Tax Free Accts -Balance (from Current Balance)</t>
  </si>
  <si>
    <t>Tax Deferred Accts -Balance (from Current Balance.)</t>
  </si>
  <si>
    <t>Taxable Accts -Balance (from Monthly Contr.)</t>
  </si>
  <si>
    <t>Tax Free Accts -Balance (from Monthly Contr.)</t>
  </si>
  <si>
    <t>Tax Deferred Accts -Balance (from Monthly Contr.)</t>
  </si>
  <si>
    <t>Total Balance at Retirement</t>
  </si>
  <si>
    <t>Percent to live off (ROR - inflation)</t>
  </si>
  <si>
    <t>Monthly Amt. Available from Investments</t>
  </si>
  <si>
    <t>Available after taxes</t>
  </si>
  <si>
    <t>Monthly Exp. With Inflation</t>
  </si>
  <si>
    <t>Excess/(Deficit)</t>
  </si>
  <si>
    <t>Mutual Funds (Taxable Accounts)</t>
  </si>
  <si>
    <t>Roth IRA (Tax Free)</t>
  </si>
  <si>
    <t>Retirement Plan 1 (Tax Deferred)</t>
  </si>
  <si>
    <t>Retirement Plan 2 (Tax Deferred)</t>
  </si>
  <si>
    <t>Retirement Plan 3 (Tax Deferred)</t>
  </si>
  <si>
    <t>Retirement Plan 4 (Tax Deferred)</t>
  </si>
  <si>
    <t>Retirement Plan 5 (Tax Deferred)</t>
  </si>
  <si>
    <t>Retirement Plan 6 (Tax Deferred)</t>
  </si>
  <si>
    <t>Investing-Taxable Accounts</t>
  </si>
  <si>
    <t>Retirement Investing 1-Tax Deferred</t>
  </si>
  <si>
    <t>Retirement Investing 2-Tax Deferred</t>
  </si>
  <si>
    <t>Retirement Investing 3-Tax Deferred</t>
  </si>
  <si>
    <t>Retirement Investing 4-Tax Deferred</t>
  </si>
  <si>
    <t>Retirement Investing 5-Tax Deferred</t>
  </si>
  <si>
    <t>Retirement Investing 6-Tax Deferred</t>
  </si>
  <si>
    <t>Roth IRA Investing -Tax Free</t>
  </si>
  <si>
    <t>Projected Monthly Expenses (in today's dollars)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</si>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</sst>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</numFmts>
  <fonts count="45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0"/>
    </font>
    <font>
      <b/>
      <i/>
      <sz val="12"/>
      <color indexed="56"/>
      <name val="Arial"/>
      <family val="0"/>
    </font>
    <font>
      <sz val="12"/>
      <color indexed="56"/>
      <name val="Arial"/>
      <family val="0"/>
    </font>
    <font>
      <i/>
      <sz val="12"/>
      <color indexed="56"/>
      <name val="Arial"/>
      <family val="0"/>
    </font>
    <font>
      <i/>
      <sz val="12"/>
      <name val="Arial"/>
      <family val="2"/>
    </font>
    <font>
      <b/>
      <sz val="12"/>
      <color indexed="56"/>
      <name val="Arial"/>
      <family val="0"/>
    </font>
    <font>
      <sz val="8"/>
      <name val="Arial"/>
      <family val="2"/>
    </font>
    <font>
      <b/>
      <i/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42" fontId="1" fillId="0" borderId="0" xfId="0" applyNumberFormat="1" applyFont="1" applyAlignment="1" applyProtection="1">
      <alignment/>
      <protection locked="0"/>
    </xf>
    <xf numFmtId="42" fontId="2" fillId="0" borderId="0" xfId="0" applyNumberFormat="1" applyFont="1" applyAlignment="1" applyProtection="1">
      <alignment horizontal="center"/>
      <protection locked="0"/>
    </xf>
    <xf numFmtId="37" fontId="1" fillId="0" borderId="0" xfId="0" applyNumberFormat="1" applyFont="1" applyAlignment="1" applyProtection="1">
      <alignment/>
      <protection locked="0"/>
    </xf>
    <xf numFmtId="42" fontId="3" fillId="0" borderId="0" xfId="0" applyNumberFormat="1" applyFont="1" applyFill="1" applyAlignment="1" applyProtection="1">
      <alignment/>
      <protection locked="0"/>
    </xf>
    <xf numFmtId="42" fontId="3" fillId="0" borderId="0" xfId="0" applyNumberFormat="1" applyFont="1" applyAlignment="1" applyProtection="1">
      <alignment/>
      <protection locked="0"/>
    </xf>
    <xf numFmtId="164" fontId="1" fillId="33" borderId="10" xfId="44" applyNumberFormat="1" applyFont="1" applyFill="1" applyBorder="1" applyAlignment="1" applyProtection="1">
      <alignment/>
      <protection locked="0"/>
    </xf>
    <xf numFmtId="164" fontId="1" fillId="0" borderId="0" xfId="44" applyNumberFormat="1" applyFont="1" applyFill="1" applyAlignment="1" applyProtection="1">
      <alignment/>
      <protection locked="0"/>
    </xf>
    <xf numFmtId="42" fontId="1" fillId="0" borderId="0" xfId="0" applyNumberFormat="1" applyFont="1" applyFill="1" applyAlignment="1" applyProtection="1">
      <alignment/>
      <protection locked="0"/>
    </xf>
    <xf numFmtId="37" fontId="1" fillId="33" borderId="10" xfId="0" applyNumberFormat="1" applyFont="1" applyFill="1" applyBorder="1" applyAlignment="1" applyProtection="1">
      <alignment/>
      <protection locked="0"/>
    </xf>
    <xf numFmtId="37" fontId="1" fillId="33" borderId="11" xfId="0" applyNumberFormat="1" applyFont="1" applyFill="1" applyBorder="1" applyAlignment="1" applyProtection="1">
      <alignment/>
      <protection locked="0"/>
    </xf>
    <xf numFmtId="37" fontId="1" fillId="0" borderId="0" xfId="0" applyNumberFormat="1" applyFont="1" applyBorder="1" applyAlignment="1" applyProtection="1">
      <alignment/>
      <protection locked="0"/>
    </xf>
    <xf numFmtId="42" fontId="4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 locked="0"/>
    </xf>
    <xf numFmtId="42" fontId="1" fillId="0" borderId="12" xfId="0" applyNumberFormat="1" applyFont="1" applyBorder="1" applyAlignment="1" applyProtection="1">
      <alignment/>
      <protection locked="0"/>
    </xf>
    <xf numFmtId="165" fontId="1" fillId="33" borderId="10" xfId="57" applyNumberFormat="1" applyFont="1" applyFill="1" applyBorder="1" applyAlignment="1" applyProtection="1">
      <alignment/>
      <protection locked="0"/>
    </xf>
    <xf numFmtId="165" fontId="1" fillId="0" borderId="0" xfId="57" applyNumberFormat="1" applyFont="1" applyAlignment="1" applyProtection="1">
      <alignment/>
      <protection locked="0"/>
    </xf>
    <xf numFmtId="42" fontId="5" fillId="0" borderId="0" xfId="0" applyNumberFormat="1" applyFont="1" applyAlignment="1" applyProtection="1">
      <alignment/>
      <protection locked="0"/>
    </xf>
    <xf numFmtId="42" fontId="5" fillId="0" borderId="0" xfId="0" applyNumberFormat="1" applyFont="1" applyAlignment="1" applyProtection="1">
      <alignment horizontal="center"/>
      <protection locked="0"/>
    </xf>
    <xf numFmtId="42" fontId="5" fillId="0" borderId="12" xfId="0" applyNumberFormat="1" applyFont="1" applyBorder="1" applyAlignment="1" applyProtection="1">
      <alignment/>
      <protection locked="0"/>
    </xf>
    <xf numFmtId="42" fontId="6" fillId="0" borderId="0" xfId="0" applyNumberFormat="1" applyFont="1" applyAlignment="1" applyProtection="1">
      <alignment/>
      <protection locked="0"/>
    </xf>
    <xf numFmtId="42" fontId="6" fillId="0" borderId="13" xfId="0" applyNumberFormat="1" applyFont="1" applyBorder="1" applyAlignment="1" applyProtection="1">
      <alignment/>
      <protection locked="0"/>
    </xf>
    <xf numFmtId="42" fontId="7" fillId="0" borderId="0" xfId="0" applyNumberFormat="1" applyFont="1" applyAlignment="1" applyProtection="1">
      <alignment/>
      <protection locked="0"/>
    </xf>
    <xf numFmtId="42" fontId="4" fillId="0" borderId="0" xfId="0" applyNumberFormat="1" applyFont="1" applyFill="1" applyAlignment="1" applyProtection="1">
      <alignment/>
      <protection locked="0"/>
    </xf>
    <xf numFmtId="42" fontId="5" fillId="0" borderId="0" xfId="0" applyNumberFormat="1" applyFont="1" applyFill="1" applyAlignment="1" applyProtection="1">
      <alignment/>
      <protection locked="0"/>
    </xf>
    <xf numFmtId="42" fontId="5" fillId="0" borderId="0" xfId="0" applyNumberFormat="1" applyFont="1" applyFill="1" applyAlignment="1" applyProtection="1">
      <alignment/>
      <protection locked="0"/>
    </xf>
    <xf numFmtId="42" fontId="6" fillId="0" borderId="0" xfId="0" applyNumberFormat="1" applyFont="1" applyFill="1" applyAlignment="1" applyProtection="1">
      <alignment/>
      <protection locked="0"/>
    </xf>
    <xf numFmtId="42" fontId="5" fillId="34" borderId="0" xfId="0" applyNumberFormat="1" applyFont="1" applyFill="1" applyAlignment="1" applyProtection="1">
      <alignment/>
      <protection locked="0"/>
    </xf>
    <xf numFmtId="42" fontId="8" fillId="34" borderId="0" xfId="0" applyNumberFormat="1" applyFont="1" applyFill="1" applyAlignment="1" applyProtection="1">
      <alignment/>
      <protection locked="0"/>
    </xf>
    <xf numFmtId="42" fontId="2" fillId="0" borderId="0" xfId="0" applyNumberFormat="1" applyFont="1" applyFill="1" applyAlignment="1" applyProtection="1">
      <alignment/>
      <protection locked="0"/>
    </xf>
    <xf numFmtId="42" fontId="8" fillId="0" borderId="0" xfId="0" applyNumberFormat="1" applyFont="1" applyFill="1" applyAlignment="1" applyProtection="1">
      <alignment/>
      <protection locked="0"/>
    </xf>
    <xf numFmtId="42" fontId="2" fillId="0" borderId="0" xfId="0" applyNumberFormat="1" applyFont="1" applyAlignment="1" applyProtection="1">
      <alignment/>
      <protection locked="0"/>
    </xf>
    <xf numFmtId="42" fontId="1" fillId="34" borderId="0" xfId="0" applyNumberFormat="1" applyFont="1" applyFill="1" applyAlignment="1" applyProtection="1">
      <alignment/>
      <protection locked="0"/>
    </xf>
    <xf numFmtId="8" fontId="5" fillId="0" borderId="0" xfId="0" applyNumberFormat="1" applyFont="1" applyFill="1" applyAlignment="1" applyProtection="1">
      <alignment/>
      <protection/>
    </xf>
    <xf numFmtId="42" fontId="5" fillId="0" borderId="0" xfId="0" applyNumberFormat="1" applyFont="1" applyFill="1" applyAlignment="1" applyProtection="1">
      <alignment/>
      <protection/>
    </xf>
    <xf numFmtId="42" fontId="5" fillId="0" borderId="12" xfId="0" applyNumberFormat="1" applyFont="1" applyFill="1" applyBorder="1" applyAlignment="1" applyProtection="1">
      <alignment/>
      <protection/>
    </xf>
    <xf numFmtId="8" fontId="6" fillId="0" borderId="0" xfId="0" applyNumberFormat="1" applyFont="1" applyFill="1" applyAlignment="1" applyProtection="1">
      <alignment/>
      <protection/>
    </xf>
    <xf numFmtId="42" fontId="6" fillId="0" borderId="0" xfId="0" applyNumberFormat="1" applyFont="1" applyFill="1" applyAlignment="1" applyProtection="1">
      <alignment/>
      <protection/>
    </xf>
    <xf numFmtId="165" fontId="5" fillId="0" borderId="0" xfId="57" applyNumberFormat="1" applyFont="1" applyFill="1" applyAlignment="1" applyProtection="1">
      <alignment/>
      <protection/>
    </xf>
    <xf numFmtId="42" fontId="5" fillId="34" borderId="0" xfId="0" applyNumberFormat="1" applyFont="1" applyFill="1" applyBorder="1" applyAlignment="1" applyProtection="1">
      <alignment/>
      <protection/>
    </xf>
    <xf numFmtId="42" fontId="5" fillId="0" borderId="0" xfId="0" applyNumberFormat="1" applyFont="1" applyFill="1" applyBorder="1" applyAlignment="1" applyProtection="1">
      <alignment/>
      <protection/>
    </xf>
    <xf numFmtId="42" fontId="2" fillId="0" borderId="14" xfId="0" applyNumberFormat="1" applyFont="1" applyFill="1" applyBorder="1" applyAlignment="1" applyProtection="1">
      <alignment/>
      <protection/>
    </xf>
    <xf numFmtId="42" fontId="2" fillId="0" borderId="0" xfId="0" applyNumberFormat="1" applyFont="1" applyFill="1" applyAlignment="1" applyProtection="1">
      <alignment/>
      <protection/>
    </xf>
    <xf numFmtId="42" fontId="2" fillId="0" borderId="0" xfId="0" applyNumberFormat="1" applyFont="1" applyFill="1" applyBorder="1" applyAlignment="1" applyProtection="1">
      <alignment/>
      <protection/>
    </xf>
    <xf numFmtId="37" fontId="10" fillId="0" borderId="13" xfId="0" applyNumberFormat="1" applyFont="1" applyBorder="1" applyAlignment="1" applyProtection="1">
      <alignment horizontal="center"/>
      <protection locked="0"/>
    </xf>
    <xf numFmtId="42" fontId="10" fillId="0" borderId="0" xfId="0" applyNumberFormat="1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abSelected="1" zoomScale="90" zoomScaleNormal="90" workbookViewId="0" topLeftCell="A1">
      <selection activeCell="D22" sqref="D22"/>
    </sheetView>
  </sheetViews>
  <sheetFormatPr defaultColWidth="9.140625" defaultRowHeight="12.75"/>
  <cols>
    <col min="1" max="1" width="3.421875" style="1" customWidth="1"/>
    <col min="2" max="2" width="39.421875" style="1" customWidth="1"/>
    <col min="3" max="3" width="14.28125" style="1" customWidth="1"/>
    <col min="4" max="4" width="16.8515625" style="1" customWidth="1"/>
    <col min="5" max="5" width="2.7109375" style="1" customWidth="1"/>
    <col min="6" max="6" width="16.8515625" style="1" customWidth="1"/>
    <col min="7" max="7" width="2.7109375" style="1" customWidth="1"/>
    <col min="8" max="8" width="16.8515625" style="1" customWidth="1"/>
    <col min="9" max="9" width="1.7109375" style="1" customWidth="1"/>
    <col min="10" max="10" width="3.421875" style="1" customWidth="1"/>
    <col min="11" max="11" width="11.00390625" style="1" bestFit="1" customWidth="1"/>
    <col min="12" max="16384" width="9.140625" style="1" customWidth="1"/>
  </cols>
  <sheetData>
    <row r="1" spans="4:10" ht="15">
      <c r="D1" s="44" t="s">
        <v>0</v>
      </c>
      <c r="E1" s="45"/>
      <c r="F1" s="44" t="s">
        <v>1</v>
      </c>
      <c r="G1" s="45"/>
      <c r="H1" s="44" t="s">
        <v>2</v>
      </c>
      <c r="I1" s="2"/>
      <c r="J1" s="2"/>
    </row>
    <row r="2" spans="4:8" ht="6" customHeight="1">
      <c r="D2" s="3"/>
      <c r="F2" s="3"/>
      <c r="H2" s="3"/>
    </row>
    <row r="3" spans="1:10" s="5" customFormat="1" ht="15">
      <c r="A3" s="4" t="s">
        <v>44</v>
      </c>
      <c r="C3" s="4"/>
      <c r="D3" s="6">
        <v>3500</v>
      </c>
      <c r="E3" s="7"/>
      <c r="F3" s="6">
        <f>D3</f>
        <v>3500</v>
      </c>
      <c r="G3" s="7"/>
      <c r="H3" s="6">
        <f>D3</f>
        <v>3500</v>
      </c>
      <c r="I3" s="4"/>
      <c r="J3" s="4"/>
    </row>
    <row r="4" spans="4:8" ht="6" customHeight="1">
      <c r="D4" s="3"/>
      <c r="F4" s="3"/>
      <c r="H4" s="3"/>
    </row>
    <row r="5" spans="1:10" ht="15">
      <c r="A5" s="8" t="s">
        <v>3</v>
      </c>
      <c r="B5" s="8"/>
      <c r="C5" s="8"/>
      <c r="D5" s="9">
        <v>0</v>
      </c>
      <c r="E5" s="8"/>
      <c r="F5" s="9">
        <f>+D5</f>
        <v>0</v>
      </c>
      <c r="G5" s="8"/>
      <c r="H5" s="9">
        <f>+D5</f>
        <v>0</v>
      </c>
      <c r="I5" s="8"/>
      <c r="J5" s="8"/>
    </row>
    <row r="6" spans="4:8" ht="6" customHeight="1">
      <c r="D6" s="3"/>
      <c r="F6" s="3"/>
      <c r="H6" s="3"/>
    </row>
    <row r="7" spans="1:8" ht="15">
      <c r="A7" s="1" t="s">
        <v>4</v>
      </c>
      <c r="D7" s="9">
        <v>52</v>
      </c>
      <c r="F7" s="9">
        <f>D7</f>
        <v>52</v>
      </c>
      <c r="H7" s="9">
        <f>+D7</f>
        <v>52</v>
      </c>
    </row>
    <row r="8" spans="1:8" ht="15.75" thickBot="1">
      <c r="A8" s="1" t="s">
        <v>5</v>
      </c>
      <c r="D8" s="10">
        <v>70</v>
      </c>
      <c r="F8" s="10">
        <v>58</v>
      </c>
      <c r="H8" s="10">
        <v>62</v>
      </c>
    </row>
    <row r="9" spans="4:8" ht="6" customHeight="1">
      <c r="D9" s="11"/>
      <c r="F9" s="11"/>
      <c r="H9" s="11"/>
    </row>
    <row r="10" spans="1:8" s="12" customFormat="1" ht="15">
      <c r="A10" s="12" t="s">
        <v>6</v>
      </c>
      <c r="D10" s="13">
        <f>D8-D7</f>
        <v>18</v>
      </c>
      <c r="F10" s="13">
        <f>F8-F7</f>
        <v>6</v>
      </c>
      <c r="H10" s="13">
        <f>H8-H7</f>
        <v>10</v>
      </c>
    </row>
    <row r="11" spans="4:8" ht="6" customHeight="1">
      <c r="D11" s="14"/>
      <c r="F11" s="14"/>
      <c r="H11" s="14"/>
    </row>
    <row r="12" spans="1:8" s="12" customFormat="1" ht="15">
      <c r="A12" s="12" t="s">
        <v>7</v>
      </c>
      <c r="D12" s="13">
        <v>17</v>
      </c>
      <c r="F12" s="13">
        <v>17</v>
      </c>
      <c r="H12" s="13">
        <v>17</v>
      </c>
    </row>
    <row r="13" ht="6" customHeight="1"/>
    <row r="14" spans="1:8" ht="15">
      <c r="A14" s="1" t="s">
        <v>8</v>
      </c>
      <c r="D14" s="15">
        <v>0.12</v>
      </c>
      <c r="F14" s="15">
        <v>0.08</v>
      </c>
      <c r="H14" s="15">
        <v>0.08</v>
      </c>
    </row>
    <row r="15" ht="6" customHeight="1"/>
    <row r="16" spans="1:8" ht="15">
      <c r="A16" s="1" t="s">
        <v>9</v>
      </c>
      <c r="D16" s="15">
        <v>0.02</v>
      </c>
      <c r="F16" s="15">
        <f>D16</f>
        <v>0.02</v>
      </c>
      <c r="H16" s="15">
        <v>0.03</v>
      </c>
    </row>
    <row r="17" ht="6" customHeight="1"/>
    <row r="18" spans="1:10" ht="15">
      <c r="A18" s="1" t="s">
        <v>10</v>
      </c>
      <c r="D18" s="15">
        <v>0.15</v>
      </c>
      <c r="E18" s="16"/>
      <c r="F18" s="15">
        <f>+D18</f>
        <v>0.15</v>
      </c>
      <c r="G18" s="16"/>
      <c r="H18" s="15">
        <f>+D18</f>
        <v>0.15</v>
      </c>
      <c r="I18" s="16"/>
      <c r="J18" s="16"/>
    </row>
    <row r="19" ht="7.5" customHeight="1"/>
    <row r="20" spans="1:10" ht="7.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</row>
    <row r="21" spans="1:10" ht="15">
      <c r="A21" s="12" t="s">
        <v>11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15">
      <c r="A22" s="17"/>
      <c r="B22" s="17" t="s">
        <v>28</v>
      </c>
      <c r="C22" s="18"/>
      <c r="D22" s="17" t="s">
        <v>45</v>
      </c>
      <c r="E22" s="17"/>
      <c r="F22" s="17" t="str">
        <f>D22</f>
        <v> </v>
      </c>
      <c r="G22" s="17"/>
      <c r="H22" s="17" t="str">
        <f>+D22</f>
        <v> </v>
      </c>
      <c r="I22" s="17"/>
      <c r="J22" s="17"/>
    </row>
    <row r="23" spans="1:10" ht="6" customHeight="1">
      <c r="A23" s="17"/>
      <c r="B23" s="17"/>
      <c r="C23" s="18"/>
      <c r="D23" s="17" t="s">
        <v>45</v>
      </c>
      <c r="E23" s="17"/>
      <c r="F23" s="17"/>
      <c r="G23" s="17"/>
      <c r="H23" s="17"/>
      <c r="I23" s="17"/>
      <c r="J23" s="17"/>
    </row>
    <row r="24" spans="1:10" ht="15">
      <c r="A24" s="17"/>
      <c r="B24" s="17" t="s">
        <v>29</v>
      </c>
      <c r="C24" s="18"/>
      <c r="D24" s="17">
        <v>0</v>
      </c>
      <c r="E24" s="17"/>
      <c r="F24" s="17">
        <v>0</v>
      </c>
      <c r="G24" s="17"/>
      <c r="H24" s="17">
        <v>0</v>
      </c>
      <c r="I24" s="17"/>
      <c r="J24" s="17"/>
    </row>
    <row r="25" spans="1:10" ht="6" customHeight="1">
      <c r="A25" s="17"/>
      <c r="B25" s="17"/>
      <c r="C25" s="18"/>
      <c r="D25" s="17"/>
      <c r="E25" s="17"/>
      <c r="F25" s="17"/>
      <c r="G25" s="17"/>
      <c r="H25" s="17"/>
      <c r="I25" s="17"/>
      <c r="J25" s="17"/>
    </row>
    <row r="26" spans="1:10" ht="15">
      <c r="A26" s="17"/>
      <c r="B26" s="17" t="s">
        <v>30</v>
      </c>
      <c r="C26" s="17"/>
      <c r="D26" s="17">
        <v>150000</v>
      </c>
      <c r="E26" s="17"/>
      <c r="F26" s="17">
        <f aca="true" t="shared" si="0" ref="F26:F31">D26</f>
        <v>150000</v>
      </c>
      <c r="G26" s="17"/>
      <c r="H26" s="17">
        <f aca="true" t="shared" si="1" ref="H26:H31">+D26</f>
        <v>150000</v>
      </c>
      <c r="I26" s="17"/>
      <c r="J26" s="17"/>
    </row>
    <row r="27" spans="1:10" ht="15">
      <c r="A27" s="17"/>
      <c r="B27" s="17" t="s">
        <v>31</v>
      </c>
      <c r="C27" s="17"/>
      <c r="D27" s="17">
        <v>250000</v>
      </c>
      <c r="E27" s="17"/>
      <c r="F27" s="17">
        <f t="shared" si="0"/>
        <v>250000</v>
      </c>
      <c r="G27" s="17"/>
      <c r="H27" s="17">
        <f t="shared" si="1"/>
        <v>250000</v>
      </c>
      <c r="I27" s="17"/>
      <c r="J27" s="17"/>
    </row>
    <row r="28" spans="1:10" ht="15">
      <c r="A28" s="17"/>
      <c r="B28" s="17" t="s">
        <v>32</v>
      </c>
      <c r="C28" s="17"/>
      <c r="D28" s="17">
        <v>0</v>
      </c>
      <c r="E28" s="17"/>
      <c r="F28" s="17">
        <f t="shared" si="0"/>
        <v>0</v>
      </c>
      <c r="G28" s="17"/>
      <c r="H28" s="17">
        <f t="shared" si="1"/>
        <v>0</v>
      </c>
      <c r="I28" s="17"/>
      <c r="J28" s="17"/>
    </row>
    <row r="29" spans="1:10" ht="15">
      <c r="A29" s="17"/>
      <c r="B29" s="17" t="s">
        <v>33</v>
      </c>
      <c r="C29" s="17"/>
      <c r="D29" s="17" t="s">
        <v>45</v>
      </c>
      <c r="E29" s="17"/>
      <c r="F29" s="17" t="str">
        <f t="shared" si="0"/>
        <v> </v>
      </c>
      <c r="G29" s="17"/>
      <c r="H29" s="17" t="str">
        <f t="shared" si="1"/>
        <v> </v>
      </c>
      <c r="I29" s="17"/>
      <c r="J29" s="17"/>
    </row>
    <row r="30" spans="1:10" ht="15">
      <c r="A30" s="17"/>
      <c r="B30" s="17" t="s">
        <v>34</v>
      </c>
      <c r="C30" s="17"/>
      <c r="D30" s="17" t="s">
        <v>45</v>
      </c>
      <c r="E30" s="17"/>
      <c r="F30" s="17" t="str">
        <f t="shared" si="0"/>
        <v> </v>
      </c>
      <c r="G30" s="17"/>
      <c r="H30" s="17" t="str">
        <f t="shared" si="1"/>
        <v> </v>
      </c>
      <c r="I30" s="17"/>
      <c r="J30" s="17"/>
    </row>
    <row r="31" spans="1:10" ht="15">
      <c r="A31" s="17"/>
      <c r="B31" s="17" t="s">
        <v>35</v>
      </c>
      <c r="C31" s="17"/>
      <c r="D31" s="17">
        <v>0</v>
      </c>
      <c r="E31" s="17"/>
      <c r="F31" s="17">
        <f t="shared" si="0"/>
        <v>0</v>
      </c>
      <c r="G31" s="17"/>
      <c r="H31" s="17">
        <f t="shared" si="1"/>
        <v>0</v>
      </c>
      <c r="I31" s="17"/>
      <c r="J31" s="17"/>
    </row>
    <row r="32" spans="1:10" ht="6" customHeight="1">
      <c r="A32" s="17"/>
      <c r="B32" s="17"/>
      <c r="C32" s="17"/>
      <c r="D32" s="19"/>
      <c r="E32" s="17"/>
      <c r="F32" s="19"/>
      <c r="G32" s="17"/>
      <c r="H32" s="19"/>
      <c r="I32" s="17"/>
      <c r="J32" s="17"/>
    </row>
    <row r="33" spans="1:10" s="22" customFormat="1" ht="15">
      <c r="A33" s="20"/>
      <c r="B33" s="20" t="s">
        <v>12</v>
      </c>
      <c r="C33" s="20"/>
      <c r="D33" s="21">
        <f>SUM(D26:D32)</f>
        <v>400000</v>
      </c>
      <c r="E33" s="20"/>
      <c r="F33" s="21">
        <f>SUM(F26:F32)</f>
        <v>400000</v>
      </c>
      <c r="G33" s="20"/>
      <c r="H33" s="21">
        <f>SUM(H26:H32)</f>
        <v>400000</v>
      </c>
      <c r="I33" s="20"/>
      <c r="J33" s="20"/>
    </row>
    <row r="34" spans="1:10" ht="1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15">
      <c r="A35" s="12" t="s">
        <v>13</v>
      </c>
      <c r="B35" s="17"/>
      <c r="C35" s="17"/>
      <c r="D35" s="17"/>
      <c r="E35" s="17"/>
      <c r="F35" s="17"/>
      <c r="G35" s="17"/>
      <c r="H35" s="17"/>
      <c r="I35" s="17"/>
      <c r="J35" s="17"/>
    </row>
    <row r="36" spans="1:10" ht="15">
      <c r="A36" s="17"/>
      <c r="B36" s="17" t="s">
        <v>36</v>
      </c>
      <c r="C36" s="17"/>
      <c r="D36" s="17">
        <v>500</v>
      </c>
      <c r="E36" s="17"/>
      <c r="F36" s="17">
        <v>5000</v>
      </c>
      <c r="G36" s="17"/>
      <c r="H36" s="17">
        <v>6500</v>
      </c>
      <c r="I36" s="17"/>
      <c r="J36" s="17"/>
    </row>
    <row r="37" spans="1:10" ht="6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spans="1:10" ht="15">
      <c r="A38" s="17"/>
      <c r="B38" s="17" t="s">
        <v>43</v>
      </c>
      <c r="C38" s="17"/>
      <c r="D38" s="17" t="s">
        <v>45</v>
      </c>
      <c r="E38" s="17"/>
      <c r="F38" s="17" t="str">
        <f>+D38</f>
        <v> </v>
      </c>
      <c r="G38" s="17"/>
      <c r="H38" s="17" t="str">
        <f>+D38</f>
        <v> </v>
      </c>
      <c r="I38" s="17"/>
      <c r="J38" s="17"/>
    </row>
    <row r="39" spans="1:10" ht="6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</row>
    <row r="40" spans="1:10" ht="15">
      <c r="A40" s="17"/>
      <c r="B40" s="17" t="s">
        <v>37</v>
      </c>
      <c r="C40" s="17"/>
      <c r="D40" s="17">
        <v>2500</v>
      </c>
      <c r="E40" s="17"/>
      <c r="F40" s="17">
        <f>+D40</f>
        <v>2500</v>
      </c>
      <c r="G40" s="17"/>
      <c r="H40" s="17">
        <f aca="true" t="shared" si="2" ref="H40:H45">+D40</f>
        <v>2500</v>
      </c>
      <c r="I40" s="17"/>
      <c r="J40" s="17"/>
    </row>
    <row r="41" spans="1:10" ht="15">
      <c r="A41" s="17"/>
      <c r="B41" s="17" t="s">
        <v>38</v>
      </c>
      <c r="C41" s="17"/>
      <c r="D41" s="17">
        <v>500</v>
      </c>
      <c r="E41" s="17"/>
      <c r="F41" s="17">
        <f>D41</f>
        <v>500</v>
      </c>
      <c r="G41" s="17"/>
      <c r="H41" s="17">
        <f t="shared" si="2"/>
        <v>500</v>
      </c>
      <c r="I41" s="17"/>
      <c r="J41" s="17"/>
    </row>
    <row r="42" spans="1:10" ht="15">
      <c r="A42" s="17"/>
      <c r="B42" s="17" t="s">
        <v>39</v>
      </c>
      <c r="C42" s="17"/>
      <c r="D42" s="17">
        <v>0</v>
      </c>
      <c r="E42" s="17"/>
      <c r="F42" s="17">
        <f>D42</f>
        <v>0</v>
      </c>
      <c r="G42" s="17"/>
      <c r="H42" s="17">
        <f t="shared" si="2"/>
        <v>0</v>
      </c>
      <c r="I42" s="17"/>
      <c r="J42" s="17"/>
    </row>
    <row r="43" spans="1:10" ht="15">
      <c r="A43" s="17"/>
      <c r="B43" s="17" t="s">
        <v>40</v>
      </c>
      <c r="C43" s="17"/>
      <c r="D43" s="17" t="s">
        <v>45</v>
      </c>
      <c r="E43" s="17"/>
      <c r="F43" s="17" t="str">
        <f>D43</f>
        <v> </v>
      </c>
      <c r="G43" s="17"/>
      <c r="H43" s="17" t="str">
        <f t="shared" si="2"/>
        <v> </v>
      </c>
      <c r="I43" s="17"/>
      <c r="J43" s="17"/>
    </row>
    <row r="44" spans="1:10" ht="15">
      <c r="A44" s="17"/>
      <c r="B44" s="17" t="s">
        <v>41</v>
      </c>
      <c r="C44" s="17"/>
      <c r="D44" s="17">
        <v>0</v>
      </c>
      <c r="E44" s="17"/>
      <c r="F44" s="17">
        <f>D44</f>
        <v>0</v>
      </c>
      <c r="G44" s="17"/>
      <c r="H44" s="17">
        <f t="shared" si="2"/>
        <v>0</v>
      </c>
      <c r="I44" s="17"/>
      <c r="J44" s="17"/>
    </row>
    <row r="45" spans="1:10" ht="15">
      <c r="A45" s="17"/>
      <c r="B45" s="17" t="s">
        <v>42</v>
      </c>
      <c r="C45" s="17"/>
      <c r="D45" s="17">
        <v>0</v>
      </c>
      <c r="E45" s="17"/>
      <c r="F45" s="17">
        <f>D45</f>
        <v>0</v>
      </c>
      <c r="G45" s="17"/>
      <c r="H45" s="17">
        <f t="shared" si="2"/>
        <v>0</v>
      </c>
      <c r="I45" s="17"/>
      <c r="J45" s="17"/>
    </row>
    <row r="46" spans="1:10" ht="6" customHeight="1">
      <c r="A46" s="17"/>
      <c r="B46" s="17"/>
      <c r="C46" s="17"/>
      <c r="D46" s="19"/>
      <c r="E46" s="17"/>
      <c r="F46" s="19"/>
      <c r="G46" s="17"/>
      <c r="H46" s="19"/>
      <c r="I46" s="17"/>
      <c r="J46" s="17"/>
    </row>
    <row r="47" spans="1:10" s="22" customFormat="1" ht="15">
      <c r="A47" s="20"/>
      <c r="B47" s="20" t="s">
        <v>14</v>
      </c>
      <c r="C47" s="20"/>
      <c r="D47" s="21">
        <f>SUM(D40:D46)</f>
        <v>3000</v>
      </c>
      <c r="E47" s="20"/>
      <c r="F47" s="21">
        <f>SUM(F40:F46)</f>
        <v>3000</v>
      </c>
      <c r="G47" s="20"/>
      <c r="H47" s="21">
        <f>SUM(H40:H46)</f>
        <v>3000</v>
      </c>
      <c r="I47" s="20"/>
      <c r="J47" s="20"/>
    </row>
    <row r="48" spans="1:10" ht="15">
      <c r="A48" s="17"/>
      <c r="B48" s="17"/>
      <c r="C48" s="17"/>
      <c r="D48" s="17"/>
      <c r="E48" s="17"/>
      <c r="F48" s="17"/>
      <c r="G48" s="17"/>
      <c r="H48" s="17"/>
      <c r="I48" s="17"/>
      <c r="J48" s="17"/>
    </row>
    <row r="49" spans="1:10" ht="15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15">
      <c r="A50" s="23" t="s">
        <v>15</v>
      </c>
      <c r="B50" s="24"/>
      <c r="C50" s="24"/>
      <c r="D50" s="24"/>
      <c r="E50" s="24"/>
      <c r="F50" s="24"/>
      <c r="G50" s="24"/>
      <c r="H50" s="24"/>
      <c r="I50" s="24"/>
      <c r="J50" s="24"/>
    </row>
    <row r="51" spans="1:10" ht="15">
      <c r="A51" s="24"/>
      <c r="B51" s="25" t="s">
        <v>16</v>
      </c>
      <c r="C51" s="24"/>
      <c r="D51" s="33" t="e">
        <f>FV((D$14)/12,D$10*12,0,-D$22,0)</f>
        <v>#VALUE!</v>
      </c>
      <c r="E51" s="34"/>
      <c r="F51" s="33" t="e">
        <f>FV((F$14)/12,F$10*12,0,-F$22,0)</f>
        <v>#VALUE!</v>
      </c>
      <c r="G51" s="34"/>
      <c r="H51" s="33" t="e">
        <f>FV((H$14)/12,H$10*12,0,-H$22,0)</f>
        <v>#VALUE!</v>
      </c>
      <c r="I51" s="24"/>
      <c r="J51" s="24"/>
    </row>
    <row r="52" spans="1:10" ht="15">
      <c r="A52" s="24"/>
      <c r="B52" s="25" t="s">
        <v>17</v>
      </c>
      <c r="C52" s="24"/>
      <c r="D52" s="33">
        <f>FV((D$14)/12,D$10*12,0,-D$24,0)</f>
        <v>0</v>
      </c>
      <c r="E52" s="34"/>
      <c r="F52" s="33">
        <f>FV((F$14)/12,F$10*12,0,-F$24,0)</f>
        <v>0</v>
      </c>
      <c r="G52" s="34"/>
      <c r="H52" s="33">
        <f>FV((H$14)/12,H$10*12,0,-H$24,0)</f>
        <v>0</v>
      </c>
      <c r="I52" s="24"/>
      <c r="J52" s="24"/>
    </row>
    <row r="53" spans="1:10" ht="15">
      <c r="A53" s="24"/>
      <c r="B53" s="25" t="s">
        <v>18</v>
      </c>
      <c r="C53" s="24"/>
      <c r="D53" s="33">
        <f>FV(D$14/12,D$10*12,0,-D$33,0)</f>
        <v>3431442.5195745444</v>
      </c>
      <c r="E53" s="34"/>
      <c r="F53" s="33">
        <f>FV(F$14/12,F$10*12,0,-F$33,0)</f>
        <v>645400.8669239699</v>
      </c>
      <c r="G53" s="34"/>
      <c r="H53" s="33">
        <f>FV(H$14/12,H$10*12,0,-H$33,0)</f>
        <v>887856.0938178857</v>
      </c>
      <c r="I53" s="24"/>
      <c r="J53" s="24"/>
    </row>
    <row r="54" spans="1:10" ht="15">
      <c r="A54" s="24"/>
      <c r="B54" s="24" t="s">
        <v>19</v>
      </c>
      <c r="C54" s="24"/>
      <c r="D54" s="33">
        <f>FV((D$14)/12,D$12*12,-D$36,0,0)</f>
        <v>330653.87569229194</v>
      </c>
      <c r="E54" s="34"/>
      <c r="F54" s="33">
        <f>FV((F$14)/12,F$12*12,-F$36,0,0)</f>
        <v>2158986.219062681</v>
      </c>
      <c r="G54" s="34"/>
      <c r="H54" s="33">
        <f>FV((H$14)/12,H$12*12,-H$36,0,0)</f>
        <v>2806682.0847814847</v>
      </c>
      <c r="I54" s="24"/>
      <c r="J54" s="24"/>
    </row>
    <row r="55" spans="1:10" ht="15">
      <c r="A55" s="24"/>
      <c r="B55" s="24" t="s">
        <v>20</v>
      </c>
      <c r="C55" s="24"/>
      <c r="D55" s="33" t="e">
        <f>FV((D$14)/12,D$12*12,-D$38,0,0)</f>
        <v>#VALUE!</v>
      </c>
      <c r="E55" s="34"/>
      <c r="F55" s="33" t="e">
        <f>FV((F$14)/12,F$12*12,-F$38,0,0)</f>
        <v>#VALUE!</v>
      </c>
      <c r="G55" s="34"/>
      <c r="H55" s="33" t="e">
        <f>FV((H$14)/12,H$12*12,-H$38,0,0)</f>
        <v>#VALUE!</v>
      </c>
      <c r="I55" s="24"/>
      <c r="J55" s="24"/>
    </row>
    <row r="56" spans="1:10" ht="15">
      <c r="A56" s="24"/>
      <c r="B56" s="24" t="s">
        <v>21</v>
      </c>
      <c r="C56" s="24"/>
      <c r="D56" s="33">
        <f>FV(D$14/12,D$12*12,-D$47,0,0)</f>
        <v>1983923.2541537515</v>
      </c>
      <c r="E56" s="34"/>
      <c r="F56" s="33">
        <f>FV(F$14/12,F$12*12,-F$47,0,0)</f>
        <v>1295391.7314376084</v>
      </c>
      <c r="G56" s="34"/>
      <c r="H56" s="33">
        <f>FV(H$14/12,H$12*12,-H$47,0,0)</f>
        <v>1295391.7314376084</v>
      </c>
      <c r="I56" s="24"/>
      <c r="J56" s="24"/>
    </row>
    <row r="57" spans="1:10" ht="6" customHeight="1">
      <c r="A57" s="24"/>
      <c r="B57" s="24"/>
      <c r="C57" s="24"/>
      <c r="D57" s="35"/>
      <c r="E57" s="34"/>
      <c r="F57" s="35"/>
      <c r="G57" s="34"/>
      <c r="H57" s="35"/>
      <c r="I57" s="24"/>
      <c r="J57" s="24"/>
    </row>
    <row r="58" spans="1:10" s="22" customFormat="1" ht="15">
      <c r="A58" s="26"/>
      <c r="B58" s="26" t="s">
        <v>22</v>
      </c>
      <c r="C58" s="26"/>
      <c r="D58" s="36" t="e">
        <f>SUM(D51:D57)</f>
        <v>#VALUE!</v>
      </c>
      <c r="E58" s="37"/>
      <c r="F58" s="36" t="e">
        <f>SUM(F51:F57)</f>
        <v>#VALUE!</v>
      </c>
      <c r="G58" s="37"/>
      <c r="H58" s="36" t="e">
        <f>SUM(H51:H57)</f>
        <v>#VALUE!</v>
      </c>
      <c r="I58" s="26"/>
      <c r="J58" s="26"/>
    </row>
    <row r="59" spans="1:10" ht="15">
      <c r="A59" s="24"/>
      <c r="B59" s="24"/>
      <c r="C59" s="24"/>
      <c r="D59" s="34"/>
      <c r="E59" s="34"/>
      <c r="F59" s="34"/>
      <c r="G59" s="34"/>
      <c r="H59" s="34"/>
      <c r="I59" s="24"/>
      <c r="J59" s="24"/>
    </row>
    <row r="60" spans="1:10" ht="15">
      <c r="A60" s="24"/>
      <c r="B60" s="24" t="s">
        <v>23</v>
      </c>
      <c r="C60" s="24"/>
      <c r="D60" s="38">
        <f>D14-D16</f>
        <v>0.09999999999999999</v>
      </c>
      <c r="E60" s="34"/>
      <c r="F60" s="38">
        <f>F14-F16</f>
        <v>0.06</v>
      </c>
      <c r="G60" s="34"/>
      <c r="H60" s="38">
        <f>H14-H16</f>
        <v>0.05</v>
      </c>
      <c r="I60" s="24"/>
      <c r="J60" s="24"/>
    </row>
    <row r="61" spans="1:10" ht="15">
      <c r="A61" s="24"/>
      <c r="B61" s="24" t="s">
        <v>24</v>
      </c>
      <c r="C61" s="24"/>
      <c r="D61" s="34" t="e">
        <f>ROUND(D58*D60/12,0)</f>
        <v>#VALUE!</v>
      </c>
      <c r="E61" s="34"/>
      <c r="F61" s="34" t="e">
        <f>ROUND(F58*F60/12,0)</f>
        <v>#VALUE!</v>
      </c>
      <c r="G61" s="34"/>
      <c r="H61" s="34" t="e">
        <f>ROUND(H58*H60/12,0)</f>
        <v>#VALUE!</v>
      </c>
      <c r="I61" s="24"/>
      <c r="J61" s="24"/>
    </row>
    <row r="62" spans="1:10" ht="15">
      <c r="A62" s="24"/>
      <c r="B62" s="24"/>
      <c r="C62" s="24"/>
      <c r="D62" s="35"/>
      <c r="E62" s="34"/>
      <c r="F62" s="35"/>
      <c r="G62" s="34"/>
      <c r="H62" s="35"/>
      <c r="I62" s="24"/>
      <c r="J62" s="24"/>
    </row>
    <row r="63" spans="1:10" s="22" customFormat="1" ht="15">
      <c r="A63" s="26"/>
      <c r="B63" s="26" t="s">
        <v>25</v>
      </c>
      <c r="C63" s="26"/>
      <c r="D63" s="37" t="e">
        <f>ROUND(((D51+D53+D54+D56)*D60*(1-D18)/12)+((D52+D55)*D60/12),0)</f>
        <v>#VALUE!</v>
      </c>
      <c r="E63" s="37"/>
      <c r="F63" s="37" t="e">
        <f>ROUND(((F51+F53+F54+F56)*F60*(1-F18)/12)+((F52+F55)*F60/12),0)</f>
        <v>#VALUE!</v>
      </c>
      <c r="G63" s="37"/>
      <c r="H63" s="37" t="e">
        <f>ROUND(((H51+H53+H54+H56)*H60*(1-H18)/12)+((H52+H55)*H60/12),0)</f>
        <v>#VALUE!</v>
      </c>
      <c r="I63" s="26"/>
      <c r="J63" s="26"/>
    </row>
    <row r="64" spans="1:10" ht="15">
      <c r="A64" s="24"/>
      <c r="B64" s="24" t="s">
        <v>26</v>
      </c>
      <c r="C64" s="24"/>
      <c r="D64" s="34">
        <f>FV(D16,D10,0,-D3,0)</f>
        <v>4998.861866516954</v>
      </c>
      <c r="E64" s="34"/>
      <c r="F64" s="34">
        <f>FV(F16,F10,0,-F3,0)</f>
        <v>3941.568467424</v>
      </c>
      <c r="G64" s="34"/>
      <c r="H64" s="34">
        <f>FV(H16,H10,0,-H3,0)</f>
        <v>4703.7073277044265</v>
      </c>
      <c r="I64" s="24"/>
      <c r="J64" s="24"/>
    </row>
    <row r="65" spans="1:10" ht="15">
      <c r="A65" s="24"/>
      <c r="B65" s="24"/>
      <c r="C65" s="24"/>
      <c r="D65" s="35"/>
      <c r="E65" s="34"/>
      <c r="F65" s="35"/>
      <c r="G65" s="34"/>
      <c r="H65" s="35"/>
      <c r="I65" s="24"/>
      <c r="J65" s="24"/>
    </row>
    <row r="66" spans="1:10" ht="9.75" customHeight="1">
      <c r="A66" s="27"/>
      <c r="B66" s="27"/>
      <c r="C66" s="27"/>
      <c r="D66" s="39"/>
      <c r="E66" s="39"/>
      <c r="F66" s="39"/>
      <c r="G66" s="39"/>
      <c r="H66" s="39"/>
      <c r="I66" s="27"/>
      <c r="J66" s="27"/>
    </row>
    <row r="67" spans="1:10" ht="9.75" customHeight="1">
      <c r="A67" s="27"/>
      <c r="B67" s="24"/>
      <c r="C67" s="24"/>
      <c r="D67" s="40"/>
      <c r="E67" s="40"/>
      <c r="F67" s="40"/>
      <c r="G67" s="40"/>
      <c r="H67" s="40"/>
      <c r="I67" s="24"/>
      <c r="J67" s="27"/>
    </row>
    <row r="68" spans="1:10" s="31" customFormat="1" ht="15.75" thickBot="1">
      <c r="A68" s="28"/>
      <c r="B68" s="29" t="s">
        <v>27</v>
      </c>
      <c r="C68" s="29"/>
      <c r="D68" s="41" t="e">
        <f>D63-D64</f>
        <v>#VALUE!</v>
      </c>
      <c r="E68" s="42"/>
      <c r="F68" s="41" t="e">
        <f>F63-F64</f>
        <v>#VALUE!</v>
      </c>
      <c r="G68" s="42"/>
      <c r="H68" s="41" t="e">
        <f>H63-H64</f>
        <v>#VALUE!</v>
      </c>
      <c r="I68" s="30"/>
      <c r="J68" s="28"/>
    </row>
    <row r="69" spans="1:10" s="31" customFormat="1" ht="10.5" customHeight="1" thickTop="1">
      <c r="A69" s="28"/>
      <c r="B69" s="29"/>
      <c r="C69" s="29"/>
      <c r="D69" s="43"/>
      <c r="E69" s="42"/>
      <c r="F69" s="43"/>
      <c r="G69" s="42"/>
      <c r="H69" s="43"/>
      <c r="I69" s="30"/>
      <c r="J69" s="28"/>
    </row>
    <row r="70" spans="1:10" ht="9.7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</row>
  </sheetData>
  <sheetProtection sheet="1" objects="1" scenarios="1" formatCells="0" formatColumns="0" formatRows="0" insertColumns="0" insertRows="0" insertHyperlinks="0"/>
  <printOptions/>
  <pageMargins left="0.25" right="0.25" top="0.75" bottom="0.5" header="0.5" footer="0.5"/>
  <pageSetup fitToHeight="1" fitToWidth="1" horizontalDpi="600" verticalDpi="600" orientation="portrait" scale="82"/>
  <headerFooter alignWithMargins="0">
    <oddHeader>&amp;C&amp;"Arial,Bold"&amp;14RETIRMENT PROJECTIONS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Lampo Group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robc</dc:creator>
  <cp:keywords/>
  <dc:description/>
  <cp:lastModifiedBy>Dave Williams</cp:lastModifiedBy>
  <cp:lastPrinted>2005-03-17T15:51:28Z</cp:lastPrinted>
  <dcterms:created xsi:type="dcterms:W3CDTF">2005-03-17T15:44:27Z</dcterms:created>
  <dcterms:modified xsi:type="dcterms:W3CDTF">2016-02-10T19:46:06Z</dcterms:modified>
  <cp:category/>
  <cp:version/>
  <cp:contentType/>
  <cp:contentStatus/>
</cp:coreProperties>
</file>